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8835" tabRatio="671" activeTab="0"/>
  </bookViews>
  <sheets>
    <sheet name="Instructions" sheetId="1" r:id="rId1"/>
    <sheet name="LOH tests" sheetId="2" r:id="rId2"/>
    <sheet name="LOH power" sheetId="3" r:id="rId3"/>
  </sheets>
  <definedNames>
    <definedName name="_xlnm.Print_Area" localSheetId="0">'Instructions'!$A$1:$A$65</definedName>
  </definedNames>
  <calcPr fullCalcOnLoad="1" fullPrecision="0"/>
</workbook>
</file>

<file path=xl/sharedStrings.xml><?xml version="1.0" encoding="utf-8"?>
<sst xmlns="http://schemas.openxmlformats.org/spreadsheetml/2006/main" count="80" uniqueCount="65">
  <si>
    <t>a</t>
  </si>
  <si>
    <t>e</t>
  </si>
  <si>
    <t>f</t>
  </si>
  <si>
    <t>g</t>
  </si>
  <si>
    <t>h</t>
  </si>
  <si>
    <t>Fisher's Exact Test</t>
  </si>
  <si>
    <t>p</t>
  </si>
  <si>
    <t>qa</t>
  </si>
  <si>
    <t>qb</t>
  </si>
  <si>
    <t>Concordant Mutations Test</t>
  </si>
  <si>
    <t>Condordant Loci Test</t>
  </si>
  <si>
    <t>Case</t>
  </si>
  <si>
    <t xml:space="preserve">p-values for </t>
  </si>
  <si>
    <t>Statistical Tests for Clonality</t>
  </si>
  <si>
    <t>a = number of loci with mutation (e.g. LOH) on the same allele in both tumors (concordant mutations),</t>
  </si>
  <si>
    <t>e= number of loci with mutation in both tumors, regardless of allelic concordance,</t>
  </si>
  <si>
    <t>f = number of loci with mutation on tumor 1 only (discordant),</t>
  </si>
  <si>
    <t>g= number of loci with mutation on tumor 2 only (discordant),</t>
  </si>
  <si>
    <t>h = number of loci with no mutation (concordant normals).</t>
  </si>
  <si>
    <t>Example Data from Imyanitov 2002</t>
  </si>
  <si>
    <t>1. To analyze a data set</t>
  </si>
  <si>
    <t>2. To compute power for a planned experiment.</t>
  </si>
  <si>
    <t>lohpower(qa,qb,J,level,test)</t>
  </si>
  <si>
    <t>Details:</t>
  </si>
  <si>
    <t>J = the total number of loci.</t>
  </si>
  <si>
    <t>qa, qb  = are the probabilities of mutation before and after clonal divergence such that qa+qb=p</t>
  </si>
  <si>
    <t>level = the level of the test</t>
  </si>
  <si>
    <t>test = one of the following keywords specifying the test:</t>
  </si>
  <si>
    <t>"muts" = concordant mutations test</t>
  </si>
  <si>
    <t>"fisher" = fisher's exact test</t>
  </si>
  <si>
    <t>A. Test functions</t>
  </si>
  <si>
    <t xml:space="preserve">Syntax: </t>
  </si>
  <si>
    <t>Value:</t>
  </si>
  <si>
    <t>B. Power Functions</t>
  </si>
  <si>
    <t>Each function returns a numeric p-value</t>
  </si>
  <si>
    <t>These functions evaluate the distributions specified in "Statistical Tests for Clonality", and return the p-value of the test.</t>
  </si>
  <si>
    <t xml:space="preserve"> a,e,f,g,h reference the appropriate cell as in section 1 above.</t>
  </si>
  <si>
    <t>"loci"    = concordant loci test</t>
  </si>
  <si>
    <t>3. Documentation for VBA functions</t>
  </si>
  <si>
    <t>Remarks:</t>
  </si>
  <si>
    <t>cmtest (a,e,f,g,h) for concordant mutations</t>
  </si>
  <si>
    <t>cltest (a,e,f,g,h) for concordant loci</t>
  </si>
  <si>
    <t>fetest (a,e,f,g,h) for fisher's exact test</t>
  </si>
  <si>
    <t xml:space="preserve">These values may not be as precise as in R, but the excel format lends itself more easily to effective data analyses.  It may also be worth noting that fetest does not actually use the input value of a.  </t>
  </si>
  <si>
    <t>J</t>
  </si>
  <si>
    <t>t</t>
  </si>
  <si>
    <t>Syntax:</t>
  </si>
  <si>
    <t>Returns a string containing the uncalibrated and calibrated (in parentheses) powers</t>
  </si>
  <si>
    <t>level</t>
  </si>
  <si>
    <t>Note that the formulas do not update automatically.  Select the cells and pres F9 to update manually.</t>
  </si>
  <si>
    <t>Enter Data Below:</t>
  </si>
  <si>
    <t>J = anticipated number of informative loci</t>
  </si>
  <si>
    <t>p = the (common) probability of a mutation at each locus</t>
  </si>
  <si>
    <t>uncalibrated (calibrated)</t>
  </si>
  <si>
    <t>Power</t>
  </si>
  <si>
    <t>To analyze a dataset, select the LOH Tests tab below and input the following counts. An example is provided.  Input the counts one row per case, inserting rows as necessary.  If the cells do not update automatically, press F9.</t>
  </si>
  <si>
    <t>The worksheet will produce a variety of power calculations for different signal strengths.  The signal strength is characterized by t=qb/p where qb represents the probablity that a given mutation occurs in the clonal phase, and t is the proportion of mutations that are expexted to be clonal.   The worksheet automatically calculates qb for t = 0, .2,.4,.6,.8 and returns the corresponding uncalibrated and calibrated (in parentheses) powers.</t>
  </si>
  <si>
    <t xml:space="preserve">This section is included in the case users wish to input the formulas directly into a cell (i.e., typing "=cmtest(A1,B1,C1,D1,E1)" ).  </t>
  </si>
  <si>
    <t>These functions compute the power to detect a specified alternative hypothesis in a planned experiment.  They evaluate the formulas from "Statistical Tests for Clonality" returning both uncalibrated and calibrated powers.  Alternatives are specified in terms of qa and qb.  The test size may be obtained by setting {qa=p, qb=0}.</t>
  </si>
  <si>
    <t>Size</t>
  </si>
  <si>
    <t>To calculate power for a designed experiment, select the LOH power tab and specify the following parameters in the black box.  Press enter or F9 to begin the calculation if it does not update automatically.  Please note that the computation may pause Excel for a few seconds.</t>
  </si>
  <si>
    <t>This worksheet may be printed for reference.</t>
  </si>
  <si>
    <t xml:space="preserve">     This program calculates p-values for 3 tests for clonality based on frequency counts from an experiment in which mutational profiles from two tumors are compared at a number of candidate genetic loci. It also calculates power for a planned experiment. The methods are described in the article by Begg, Eng and Hummer entitled “Statistical Tests for Clonality”, which can be downloaded at [http://www.ncbi.nlm.nih.gov/pubmed/17688504]  In the following we use the same notation as in the article to describe the input parameters and data format.</t>
  </si>
  <si>
    <t>A non-significant p-value indicates that the null hypothesis that the two tumors are of independent origin cannot be rejected. A significant p-value supports the alternative hypothesis that the tumors are of clonal origin. One must be aware that the validity of these tests is dependent upon various assumptions, and it is reasonable to expect that the tests might be anti-conservative in practice, requiring the use of a more stringent criterion for significance than 0.05. Details of these validity issues are described in the article at [http://www.ncbi.nlm.nih.gov/pubmed/17688504]</t>
  </si>
  <si>
    <t>level = the desired significance level of the test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</si>
</sst>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00"/>
    <numFmt numFmtId="167" formatCode="0.0000"/>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0.00000000"/>
    <numFmt numFmtId="174" formatCode="0.0000000"/>
  </numFmts>
  <fonts count="4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0"/>
      <name val="Times New Roman"/>
      <family val="1"/>
    </font>
    <font>
      <sz val="10"/>
      <name val="Times New Roman"/>
      <family val="1"/>
    </font>
    <font>
      <u val="single"/>
      <sz val="10"/>
      <name val="Times New Roman"/>
      <family val="1"/>
    </font>
    <font>
      <vertAlign val="subscript"/>
      <sz val="10"/>
      <name val="Times New Roman"/>
      <family val="1"/>
    </font>
    <font>
      <b/>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Alignment="1">
      <alignment/>
    </xf>
    <xf numFmtId="0" fontId="0" fillId="0" borderId="0" xfId="0" applyAlignment="1">
      <alignment horizontal="center"/>
    </xf>
    <xf numFmtId="0" fontId="2" fillId="0" borderId="0" xfId="0" applyFont="1" applyAlignment="1">
      <alignment horizontal="center"/>
    </xf>
    <xf numFmtId="167" fontId="0" fillId="0" borderId="0" xfId="0" applyNumberFormat="1" applyAlignment="1">
      <alignment horizontal="center"/>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6" fillId="33" borderId="0" xfId="0" applyFont="1" applyFill="1" applyAlignment="1">
      <alignment wrapText="1"/>
    </xf>
    <xf numFmtId="0" fontId="6" fillId="33" borderId="0" xfId="0" applyFont="1" applyFill="1" applyAlignment="1">
      <alignment/>
    </xf>
    <xf numFmtId="0" fontId="5" fillId="33" borderId="0" xfId="0" applyFont="1" applyFill="1" applyAlignment="1">
      <alignment horizontal="center" wrapText="1"/>
    </xf>
    <xf numFmtId="0" fontId="5" fillId="33" borderId="0" xfId="0" applyFont="1" applyFill="1" applyAlignment="1">
      <alignment wrapText="1"/>
    </xf>
    <xf numFmtId="0" fontId="6" fillId="33" borderId="0" xfId="0" applyFont="1" applyFill="1" applyAlignment="1">
      <alignment horizontal="left" wrapText="1" indent="3"/>
    </xf>
    <xf numFmtId="0" fontId="6" fillId="33" borderId="0" xfId="0" applyFont="1" applyFill="1" applyAlignment="1">
      <alignment horizontal="left" wrapText="1"/>
    </xf>
    <xf numFmtId="0" fontId="7" fillId="33" borderId="0" xfId="0" applyFont="1" applyFill="1" applyAlignment="1">
      <alignment horizontal="left" wrapText="1"/>
    </xf>
    <xf numFmtId="0" fontId="7" fillId="33" borderId="0" xfId="0" applyFont="1" applyFill="1" applyAlignment="1">
      <alignment wrapText="1"/>
    </xf>
    <xf numFmtId="0" fontId="8" fillId="33" borderId="0" xfId="0" applyFont="1" applyFill="1" applyAlignment="1">
      <alignment/>
    </xf>
    <xf numFmtId="0" fontId="6" fillId="33" borderId="0" xfId="0" applyFont="1" applyFill="1" applyAlignment="1">
      <alignment horizontal="left" wrapText="1" indent="8"/>
    </xf>
    <xf numFmtId="0" fontId="0" fillId="0" borderId="0" xfId="0" applyAlignment="1">
      <alignment horizontal="left"/>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7" fontId="0" fillId="0" borderId="18" xfId="0" applyNumberFormat="1" applyBorder="1" applyAlignment="1">
      <alignment horizontal="center"/>
    </xf>
    <xf numFmtId="167" fontId="0" fillId="0" borderId="19" xfId="0" applyNumberFormat="1" applyBorder="1" applyAlignment="1">
      <alignment horizontal="center"/>
    </xf>
    <xf numFmtId="167" fontId="0" fillId="0" borderId="20" xfId="0" applyNumberFormat="1" applyBorder="1" applyAlignment="1">
      <alignment horizontal="center"/>
    </xf>
    <xf numFmtId="167" fontId="0" fillId="0" borderId="13" xfId="0" applyNumberFormat="1" applyBorder="1" applyAlignment="1">
      <alignment horizontal="center"/>
    </xf>
    <xf numFmtId="167" fontId="0" fillId="0" borderId="0" xfId="0" applyNumberFormat="1" applyBorder="1" applyAlignment="1">
      <alignment horizontal="center"/>
    </xf>
    <xf numFmtId="167" fontId="0" fillId="0" borderId="14" xfId="0" applyNumberFormat="1" applyBorder="1" applyAlignment="1">
      <alignment horizontal="center"/>
    </xf>
    <xf numFmtId="167" fontId="0" fillId="0" borderId="15" xfId="0" applyNumberFormat="1" applyBorder="1" applyAlignment="1">
      <alignment horizontal="center"/>
    </xf>
    <xf numFmtId="167" fontId="0" fillId="0" borderId="16" xfId="0" applyNumberFormat="1" applyBorder="1" applyAlignment="1">
      <alignment horizontal="center"/>
    </xf>
    <xf numFmtId="167" fontId="0" fillId="0" borderId="17" xfId="0" applyNumberFormat="1" applyBorder="1" applyAlignment="1">
      <alignment horizontal="center"/>
    </xf>
    <xf numFmtId="167" fontId="0" fillId="0" borderId="21" xfId="0" applyNumberFormat="1" applyBorder="1" applyAlignment="1">
      <alignment horizontal="center"/>
    </xf>
    <xf numFmtId="167" fontId="0" fillId="0" borderId="22" xfId="0" applyNumberFormat="1"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0" borderId="24" xfId="0" applyFont="1" applyBorder="1" applyAlignment="1">
      <alignment horizontal="center"/>
    </xf>
    <xf numFmtId="0" fontId="0" fillId="0" borderId="16" xfId="0"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9" fillId="0" borderId="24" xfId="0" applyFont="1" applyBorder="1" applyAlignment="1">
      <alignment horizontal="center" vertical="center" wrapText="1"/>
    </xf>
    <xf numFmtId="0" fontId="0" fillId="0" borderId="0" xfId="0" applyAlignment="1">
      <alignment horizontal="left"/>
    </xf>
    <xf numFmtId="2" fontId="9" fillId="0" borderId="24" xfId="0" applyNumberFormat="1" applyFont="1" applyBorder="1" applyAlignment="1">
      <alignment horizontal="center" vertical="center" wrapText="1"/>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C65"/>
  <sheetViews>
    <sheetView tabSelected="1" zoomScalePageLayoutView="0" workbookViewId="0" topLeftCell="A1">
      <selection activeCell="F21" sqref="F21"/>
    </sheetView>
  </sheetViews>
  <sheetFormatPr defaultColWidth="9.140625" defaultRowHeight="12.75"/>
  <cols>
    <col min="1" max="1" width="82.8515625" style="8" customWidth="1"/>
    <col min="2" max="16384" width="9.140625" style="9" customWidth="1"/>
  </cols>
  <sheetData>
    <row r="1" ht="12.75">
      <c r="A1" s="8" t="s">
        <v>61</v>
      </c>
    </row>
    <row r="3" ht="12.75">
      <c r="A3" s="10" t="s">
        <v>13</v>
      </c>
    </row>
    <row r="4" ht="12.75">
      <c r="A4" s="10"/>
    </row>
    <row r="5" ht="76.5">
      <c r="A5" s="8" t="s">
        <v>62</v>
      </c>
    </row>
    <row r="7" ht="12.75">
      <c r="A7" s="11" t="s">
        <v>20</v>
      </c>
    </row>
    <row r="8" ht="38.25">
      <c r="A8" s="8" t="s">
        <v>55</v>
      </c>
    </row>
    <row r="9" ht="25.5">
      <c r="A9" s="12" t="s">
        <v>14</v>
      </c>
    </row>
    <row r="10" ht="12.75">
      <c r="A10" s="12" t="s">
        <v>15</v>
      </c>
    </row>
    <row r="11" ht="12.75">
      <c r="A11" s="12" t="s">
        <v>16</v>
      </c>
    </row>
    <row r="12" ht="12.75">
      <c r="A12" s="12" t="s">
        <v>17</v>
      </c>
    </row>
    <row r="13" ht="12.75">
      <c r="A13" s="12" t="s">
        <v>18</v>
      </c>
    </row>
    <row r="14" ht="12.75">
      <c r="A14" s="13"/>
    </row>
    <row r="15" ht="76.5">
      <c r="A15" s="8" t="s">
        <v>63</v>
      </c>
    </row>
    <row r="17" ht="12.75">
      <c r="A17" s="11" t="s">
        <v>21</v>
      </c>
    </row>
    <row r="18" ht="38.25">
      <c r="A18" s="8" t="s">
        <v>60</v>
      </c>
    </row>
    <row r="19" ht="12.75">
      <c r="A19" s="12" t="s">
        <v>51</v>
      </c>
    </row>
    <row r="20" ht="12.75">
      <c r="A20" s="12" t="s">
        <v>52</v>
      </c>
    </row>
    <row r="21" ht="12.75">
      <c r="A21" s="12" t="s">
        <v>64</v>
      </c>
    </row>
    <row r="23" ht="63.75">
      <c r="A23" s="8" t="s">
        <v>56</v>
      </c>
    </row>
    <row r="26" ht="12.75">
      <c r="A26" s="11" t="s">
        <v>38</v>
      </c>
    </row>
    <row r="27" ht="12.75">
      <c r="A27" s="8" t="s">
        <v>49</v>
      </c>
    </row>
    <row r="28" ht="25.5">
      <c r="A28" s="8" t="s">
        <v>57</v>
      </c>
    </row>
    <row r="29" ht="12.75">
      <c r="A29" s="11"/>
    </row>
    <row r="30" ht="12.75">
      <c r="A30" s="14" t="s">
        <v>30</v>
      </c>
    </row>
    <row r="31" ht="25.5">
      <c r="A31" s="13" t="s">
        <v>35</v>
      </c>
    </row>
    <row r="32" ht="12.75">
      <c r="A32" s="14"/>
    </row>
    <row r="33" ht="12.75">
      <c r="A33" s="13" t="s">
        <v>31</v>
      </c>
    </row>
    <row r="34" ht="12.75">
      <c r="A34" s="12" t="s">
        <v>40</v>
      </c>
    </row>
    <row r="35" ht="12.75">
      <c r="A35" s="12" t="s">
        <v>41</v>
      </c>
    </row>
    <row r="36" ht="12.75">
      <c r="A36" s="12" t="s">
        <v>42</v>
      </c>
    </row>
    <row r="37" ht="12.75">
      <c r="A37" s="13"/>
    </row>
    <row r="38" ht="12.75">
      <c r="A38" s="13" t="s">
        <v>23</v>
      </c>
    </row>
    <row r="39" ht="12.75">
      <c r="A39" s="12" t="s">
        <v>36</v>
      </c>
    </row>
    <row r="40" ht="12.75">
      <c r="A40" s="13"/>
    </row>
    <row r="41" ht="12.75">
      <c r="A41" s="13" t="s">
        <v>32</v>
      </c>
    </row>
    <row r="42" ht="12.75">
      <c r="A42" s="12" t="s">
        <v>34</v>
      </c>
    </row>
    <row r="43" ht="12.75">
      <c r="A43" s="12"/>
    </row>
    <row r="44" ht="12.75">
      <c r="A44" s="13" t="s">
        <v>39</v>
      </c>
    </row>
    <row r="45" ht="38.25">
      <c r="A45" s="12" t="s">
        <v>43</v>
      </c>
    </row>
    <row r="46" ht="12.75">
      <c r="A46" s="13"/>
    </row>
    <row r="47" ht="12.75">
      <c r="A47" s="13"/>
    </row>
    <row r="48" ht="12.75">
      <c r="A48" s="13"/>
    </row>
    <row r="49" ht="12.75">
      <c r="A49" s="15" t="s">
        <v>33</v>
      </c>
    </row>
    <row r="50" ht="51">
      <c r="A50" s="13" t="s">
        <v>58</v>
      </c>
    </row>
    <row r="51" spans="1:3" ht="14.25">
      <c r="A51" s="15"/>
      <c r="C51" s="16"/>
    </row>
    <row r="52" ht="12.75">
      <c r="A52" s="8" t="s">
        <v>46</v>
      </c>
    </row>
    <row r="53" ht="12.75">
      <c r="A53" s="12" t="s">
        <v>22</v>
      </c>
    </row>
    <row r="55" ht="12.75">
      <c r="A55" s="8" t="s">
        <v>23</v>
      </c>
    </row>
    <row r="56" ht="12.75">
      <c r="A56" s="12" t="s">
        <v>25</v>
      </c>
    </row>
    <row r="57" ht="12.75">
      <c r="A57" s="12" t="s">
        <v>24</v>
      </c>
    </row>
    <row r="58" ht="12.75">
      <c r="A58" s="12" t="s">
        <v>26</v>
      </c>
    </row>
    <row r="59" ht="12.75">
      <c r="A59" s="12" t="s">
        <v>27</v>
      </c>
    </row>
    <row r="60" ht="12.75">
      <c r="A60" s="17" t="s">
        <v>28</v>
      </c>
    </row>
    <row r="61" ht="12.75">
      <c r="A61" s="17" t="s">
        <v>37</v>
      </c>
    </row>
    <row r="62" ht="12.75">
      <c r="A62" s="17" t="s">
        <v>29</v>
      </c>
    </row>
    <row r="64" ht="12.75">
      <c r="A64" s="8" t="s">
        <v>32</v>
      </c>
    </row>
    <row r="65" ht="12.75">
      <c r="A65" s="12" t="s">
        <v>47</v>
      </c>
    </row>
  </sheetData>
  <sheetProtection/>
  <printOptions/>
  <pageMargins left="0.75" right="0.75" top="1" bottom="1" header="0.5" footer="0.5"/>
  <pageSetup horizontalDpi="600" verticalDpi="600" orientation="portrait" scale="79" r:id="rId1"/>
  <rowBreaks count="1" manualBreakCount="1">
    <brk id="25" max="0" man="1"/>
  </rowBreaks>
</worksheet>
</file>

<file path=xl/worksheets/sheet2.xml><?xml version="1.0" encoding="utf-8"?>
<worksheet xmlns="http://schemas.openxmlformats.org/spreadsheetml/2006/main" xmlns:r="http://schemas.openxmlformats.org/officeDocument/2006/relationships">
  <sheetPr codeName="Sheet1"/>
  <dimension ref="A2:L47"/>
  <sheetViews>
    <sheetView zoomScale="75" zoomScaleNormal="75" zoomScalePageLayoutView="0" workbookViewId="0" topLeftCell="A1">
      <selection activeCell="E44" sqref="E44"/>
    </sheetView>
  </sheetViews>
  <sheetFormatPr defaultColWidth="9.140625" defaultRowHeight="12.75"/>
  <cols>
    <col min="2" max="7" width="9.140625" style="1" customWidth="1"/>
    <col min="8" max="8" width="1.8515625" style="0" customWidth="1"/>
    <col min="9" max="11" width="13.7109375" style="1" customWidth="1"/>
  </cols>
  <sheetData>
    <row r="2" spans="1:3" ht="12.75">
      <c r="A2" s="45" t="s">
        <v>50</v>
      </c>
      <c r="B2" s="45"/>
      <c r="C2" s="45"/>
    </row>
    <row r="3" ht="12.75">
      <c r="J3" s="2" t="s">
        <v>12</v>
      </c>
    </row>
    <row r="4" spans="2:11" ht="12.75">
      <c r="B4" s="44" t="s">
        <v>11</v>
      </c>
      <c r="C4" s="44" t="s">
        <v>0</v>
      </c>
      <c r="D4" s="44" t="s">
        <v>1</v>
      </c>
      <c r="E4" s="44" t="s">
        <v>2</v>
      </c>
      <c r="F4" s="44" t="s">
        <v>3</v>
      </c>
      <c r="G4" s="44" t="s">
        <v>4</v>
      </c>
      <c r="I4" s="44" t="s">
        <v>9</v>
      </c>
      <c r="J4" s="46" t="s">
        <v>10</v>
      </c>
      <c r="K4" s="46" t="s">
        <v>5</v>
      </c>
    </row>
    <row r="5" spans="2:11" ht="12.75" customHeight="1">
      <c r="B5" s="44"/>
      <c r="C5" s="44"/>
      <c r="D5" s="44"/>
      <c r="E5" s="44"/>
      <c r="F5" s="44"/>
      <c r="G5" s="44"/>
      <c r="I5" s="44"/>
      <c r="J5" s="46"/>
      <c r="K5" s="46"/>
    </row>
    <row r="6" spans="2:11" ht="12.75">
      <c r="B6" s="44"/>
      <c r="C6" s="44"/>
      <c r="D6" s="44"/>
      <c r="E6" s="44"/>
      <c r="F6" s="44"/>
      <c r="G6" s="44"/>
      <c r="I6" s="44"/>
      <c r="J6" s="46"/>
      <c r="K6" s="46"/>
    </row>
    <row r="7" spans="2:11" ht="12.75">
      <c r="B7" s="19"/>
      <c r="C7" s="20"/>
      <c r="D7" s="20"/>
      <c r="E7" s="20"/>
      <c r="F7" s="20"/>
      <c r="G7" s="21"/>
      <c r="I7" s="25">
        <f>cmtest(C7,D7,E7,F7,G7)</f>
        <v>1</v>
      </c>
      <c r="J7" s="26">
        <f>cltest(C7,D7,E7,F7,G7)</f>
        <v>1</v>
      </c>
      <c r="K7" s="27">
        <f>fetest(C7,D7,E7,F7,G7)</f>
        <v>1</v>
      </c>
    </row>
    <row r="8" spans="2:11" ht="12.75">
      <c r="B8" s="19"/>
      <c r="C8" s="20"/>
      <c r="D8" s="20"/>
      <c r="E8" s="20"/>
      <c r="F8" s="20"/>
      <c r="G8" s="21"/>
      <c r="I8" s="28">
        <f>cmtest(C8,D8,E8,F8,G8)</f>
        <v>1</v>
      </c>
      <c r="J8" s="29">
        <f>cltest(C8,D8,E8,F8,G8)</f>
        <v>1</v>
      </c>
      <c r="K8" s="30">
        <f>fetest(C8,D8,E8,F8,G8)</f>
        <v>1</v>
      </c>
    </row>
    <row r="9" spans="2:11" ht="12.75">
      <c r="B9" s="22"/>
      <c r="C9" s="23"/>
      <c r="D9" s="23"/>
      <c r="E9" s="23"/>
      <c r="F9" s="23"/>
      <c r="G9" s="24"/>
      <c r="I9" s="31">
        <f>cmtest(C9,D9,E9,F9,G9)</f>
        <v>1</v>
      </c>
      <c r="J9" s="32">
        <f>cltest(C9,D9,E9,F9,G9)</f>
        <v>1</v>
      </c>
      <c r="K9" s="33">
        <f>fetest(C9,D9,E9,F9,G9)</f>
        <v>1</v>
      </c>
    </row>
    <row r="10" spans="9:11" ht="12.75">
      <c r="I10" s="3"/>
      <c r="J10" s="3"/>
      <c r="K10" s="3"/>
    </row>
    <row r="13" spans="1:4" ht="12.75">
      <c r="A13" s="45" t="s">
        <v>19</v>
      </c>
      <c r="B13" s="45"/>
      <c r="C13" s="45"/>
      <c r="D13" s="45"/>
    </row>
    <row r="14" spans="1:10" ht="12.75">
      <c r="A14" s="18"/>
      <c r="B14" s="18"/>
      <c r="C14" s="18"/>
      <c r="D14" s="18"/>
      <c r="J14" s="2" t="s">
        <v>12</v>
      </c>
    </row>
    <row r="15" spans="2:11" ht="12.75">
      <c r="B15" s="44" t="s">
        <v>11</v>
      </c>
      <c r="C15" s="44" t="s">
        <v>0</v>
      </c>
      <c r="D15" s="44" t="s">
        <v>1</v>
      </c>
      <c r="E15" s="44" t="s">
        <v>2</v>
      </c>
      <c r="F15" s="44" t="s">
        <v>3</v>
      </c>
      <c r="G15" s="44" t="s">
        <v>4</v>
      </c>
      <c r="I15" s="44" t="s">
        <v>9</v>
      </c>
      <c r="J15" s="46" t="s">
        <v>10</v>
      </c>
      <c r="K15" s="44" t="s">
        <v>5</v>
      </c>
    </row>
    <row r="16" spans="2:11" ht="12.75" customHeight="1">
      <c r="B16" s="44"/>
      <c r="C16" s="44"/>
      <c r="D16" s="44"/>
      <c r="E16" s="44"/>
      <c r="F16" s="44"/>
      <c r="G16" s="44"/>
      <c r="I16" s="44"/>
      <c r="J16" s="46"/>
      <c r="K16" s="44"/>
    </row>
    <row r="17" spans="2:11" ht="12.75">
      <c r="B17" s="44"/>
      <c r="C17" s="44"/>
      <c r="D17" s="44"/>
      <c r="E17" s="44"/>
      <c r="F17" s="44"/>
      <c r="G17" s="44"/>
      <c r="I17" s="44"/>
      <c r="J17" s="46"/>
      <c r="K17" s="44"/>
    </row>
    <row r="18" spans="2:11" ht="12.75">
      <c r="B18" s="19">
        <v>2</v>
      </c>
      <c r="C18" s="20">
        <v>2</v>
      </c>
      <c r="D18" s="20">
        <v>2</v>
      </c>
      <c r="E18" s="20">
        <v>0</v>
      </c>
      <c r="F18" s="20">
        <v>0</v>
      </c>
      <c r="G18" s="21">
        <v>10</v>
      </c>
      <c r="I18" s="34">
        <f>cmtest(C18,D18,E18,F18,G18)</f>
        <v>0.0038</v>
      </c>
      <c r="J18" s="34">
        <f>cltest(C18,D18,E18,F18,G18)</f>
        <v>0.0038</v>
      </c>
      <c r="K18" s="34">
        <f>fetest(C18,D18,E18,F18,G18)</f>
        <v>0.0152</v>
      </c>
    </row>
    <row r="19" spans="2:11" ht="12.75">
      <c r="B19" s="19">
        <v>3</v>
      </c>
      <c r="C19" s="20">
        <v>4</v>
      </c>
      <c r="D19" s="20">
        <v>4</v>
      </c>
      <c r="E19" s="20">
        <v>0</v>
      </c>
      <c r="F19" s="20">
        <v>0</v>
      </c>
      <c r="G19" s="21">
        <v>9</v>
      </c>
      <c r="I19" s="34">
        <f aca="true" t="shared" si="0" ref="I19:I35">cmtest(C19,D19,E19,F19,G19)</f>
        <v>0.0001</v>
      </c>
      <c r="J19" s="34">
        <f aca="true" t="shared" si="1" ref="J19:J35">cltest(C19,D19,E19,F19,G19)</f>
        <v>0.0001</v>
      </c>
      <c r="K19" s="34">
        <f aca="true" t="shared" si="2" ref="K19:K35">fetest(C19,D19,E19,F19,G19)</f>
        <v>0.0014</v>
      </c>
    </row>
    <row r="20" spans="2:11" ht="12.75">
      <c r="B20" s="19">
        <v>4</v>
      </c>
      <c r="C20" s="20">
        <v>4</v>
      </c>
      <c r="D20" s="20">
        <v>5</v>
      </c>
      <c r="E20" s="20">
        <v>3</v>
      </c>
      <c r="F20" s="20">
        <v>2</v>
      </c>
      <c r="G20" s="21">
        <v>2</v>
      </c>
      <c r="I20" s="34">
        <f t="shared" si="0"/>
        <v>0.1553</v>
      </c>
      <c r="J20" s="34">
        <f t="shared" si="1"/>
        <v>0.1818</v>
      </c>
      <c r="K20" s="34">
        <f t="shared" si="2"/>
        <v>0.5758</v>
      </c>
    </row>
    <row r="21" spans="2:11" ht="12.75">
      <c r="B21" s="19">
        <v>10</v>
      </c>
      <c r="C21" s="20">
        <v>5</v>
      </c>
      <c r="D21" s="20">
        <v>5</v>
      </c>
      <c r="E21" s="20">
        <v>1</v>
      </c>
      <c r="F21" s="20">
        <v>0</v>
      </c>
      <c r="G21" s="21">
        <v>8</v>
      </c>
      <c r="I21" s="34">
        <f t="shared" si="0"/>
        <v>0.0001</v>
      </c>
      <c r="J21" s="34">
        <f t="shared" si="1"/>
        <v>0.0001</v>
      </c>
      <c r="K21" s="34">
        <f t="shared" si="2"/>
        <v>0.003</v>
      </c>
    </row>
    <row r="22" spans="2:11" ht="12.75">
      <c r="B22" s="19">
        <v>25</v>
      </c>
      <c r="C22" s="20">
        <v>1</v>
      </c>
      <c r="D22" s="20">
        <v>1</v>
      </c>
      <c r="E22" s="20">
        <v>1</v>
      </c>
      <c r="F22" s="20">
        <v>1</v>
      </c>
      <c r="G22" s="21">
        <v>10</v>
      </c>
      <c r="I22" s="34">
        <f t="shared" si="0"/>
        <v>0.1506</v>
      </c>
      <c r="J22" s="34">
        <f t="shared" si="1"/>
        <v>0.1538</v>
      </c>
      <c r="K22" s="34">
        <f t="shared" si="2"/>
        <v>0.2949</v>
      </c>
    </row>
    <row r="23" spans="2:11" ht="12.75">
      <c r="B23" s="19">
        <v>74</v>
      </c>
      <c r="C23" s="20">
        <v>0</v>
      </c>
      <c r="D23" s="20">
        <v>2</v>
      </c>
      <c r="E23" s="20">
        <v>2</v>
      </c>
      <c r="F23" s="20">
        <v>3</v>
      </c>
      <c r="G23" s="21">
        <v>6</v>
      </c>
      <c r="I23" s="34">
        <f t="shared" si="0"/>
        <v>1</v>
      </c>
      <c r="J23" s="34">
        <f t="shared" si="1"/>
        <v>0.7063</v>
      </c>
      <c r="K23" s="34">
        <f t="shared" si="2"/>
        <v>0.5105</v>
      </c>
    </row>
    <row r="24" spans="2:11" ht="12.75">
      <c r="B24" s="19">
        <v>16</v>
      </c>
      <c r="C24" s="20">
        <v>1</v>
      </c>
      <c r="D24" s="20">
        <v>1</v>
      </c>
      <c r="E24" s="20">
        <v>0</v>
      </c>
      <c r="F24" s="20">
        <v>4</v>
      </c>
      <c r="G24" s="21">
        <v>8</v>
      </c>
      <c r="I24" s="34">
        <f t="shared" si="0"/>
        <v>0.1923</v>
      </c>
      <c r="J24" s="34">
        <f t="shared" si="1"/>
        <v>0.1923</v>
      </c>
      <c r="K24" s="34">
        <f t="shared" si="2"/>
        <v>0.3846</v>
      </c>
    </row>
    <row r="25" spans="2:11" ht="12.75">
      <c r="B25" s="19">
        <v>22</v>
      </c>
      <c r="C25" s="20">
        <v>2</v>
      </c>
      <c r="D25" s="20">
        <v>4</v>
      </c>
      <c r="E25" s="20">
        <v>3</v>
      </c>
      <c r="F25" s="20">
        <v>0</v>
      </c>
      <c r="G25" s="21">
        <v>3</v>
      </c>
      <c r="I25" s="34">
        <f t="shared" si="0"/>
        <v>0.4396</v>
      </c>
      <c r="J25" s="34">
        <f t="shared" si="1"/>
        <v>0.1771</v>
      </c>
      <c r="K25" s="34">
        <f>fetest(C25,D25,E25,F25,G25)</f>
        <v>0.1667</v>
      </c>
    </row>
    <row r="26" spans="2:11" ht="12.75">
      <c r="B26" s="19">
        <v>27</v>
      </c>
      <c r="C26" s="20">
        <v>1</v>
      </c>
      <c r="D26" s="20">
        <v>2</v>
      </c>
      <c r="E26" s="20">
        <v>2</v>
      </c>
      <c r="F26" s="20">
        <v>2</v>
      </c>
      <c r="G26" s="21">
        <v>6</v>
      </c>
      <c r="I26" s="34">
        <f t="shared" si="0"/>
        <v>0.5393</v>
      </c>
      <c r="J26" s="34">
        <f t="shared" si="1"/>
        <v>0.3212</v>
      </c>
      <c r="K26" s="34">
        <f t="shared" si="2"/>
        <v>0.4061</v>
      </c>
    </row>
    <row r="27" spans="2:11" ht="12.75">
      <c r="B27" s="19">
        <v>29</v>
      </c>
      <c r="C27" s="20">
        <v>4</v>
      </c>
      <c r="D27" s="20">
        <v>6</v>
      </c>
      <c r="E27" s="20">
        <v>2</v>
      </c>
      <c r="F27" s="20">
        <v>0</v>
      </c>
      <c r="G27" s="21">
        <v>3</v>
      </c>
      <c r="I27" s="34">
        <f t="shared" si="0"/>
        <v>0.1174</v>
      </c>
      <c r="J27" s="34">
        <f t="shared" si="1"/>
        <v>0.0322</v>
      </c>
      <c r="K27" s="34">
        <f t="shared" si="2"/>
        <v>0.0606</v>
      </c>
    </row>
    <row r="28" spans="2:11" ht="12.75">
      <c r="B28" s="19">
        <v>31</v>
      </c>
      <c r="C28" s="20">
        <v>3</v>
      </c>
      <c r="D28" s="20">
        <v>3</v>
      </c>
      <c r="E28" s="20">
        <v>3</v>
      </c>
      <c r="F28" s="20">
        <v>0</v>
      </c>
      <c r="G28" s="21">
        <v>7</v>
      </c>
      <c r="I28" s="34">
        <f t="shared" si="0"/>
        <v>0.0087</v>
      </c>
      <c r="J28" s="34">
        <f t="shared" si="1"/>
        <v>0.0087</v>
      </c>
      <c r="K28" s="34">
        <f>fetest(C28,D28,E28,F28,G28)</f>
        <v>0.0699</v>
      </c>
    </row>
    <row r="29" spans="2:11" ht="12.75">
      <c r="B29" s="19">
        <v>32</v>
      </c>
      <c r="C29" s="20">
        <v>5</v>
      </c>
      <c r="D29" s="20">
        <v>6</v>
      </c>
      <c r="E29" s="20">
        <v>2</v>
      </c>
      <c r="F29" s="20">
        <v>1</v>
      </c>
      <c r="G29" s="21">
        <v>4</v>
      </c>
      <c r="I29" s="34">
        <f t="shared" si="0"/>
        <v>0.0202</v>
      </c>
      <c r="J29" s="34">
        <f t="shared" si="1"/>
        <v>0.0113</v>
      </c>
      <c r="K29" s="34">
        <f>fetest(C29,D29,E29,F29,G29)</f>
        <v>0.0862</v>
      </c>
    </row>
    <row r="30" spans="2:11" ht="12.75">
      <c r="B30" s="19">
        <v>40</v>
      </c>
      <c r="C30" s="20">
        <v>0</v>
      </c>
      <c r="D30" s="20">
        <v>0</v>
      </c>
      <c r="E30" s="20">
        <v>7</v>
      </c>
      <c r="F30" s="20">
        <v>0</v>
      </c>
      <c r="G30" s="21">
        <v>6</v>
      </c>
      <c r="I30" s="34">
        <f t="shared" si="0"/>
        <v>1</v>
      </c>
      <c r="J30" s="34">
        <f t="shared" si="1"/>
        <v>1</v>
      </c>
      <c r="K30" s="34">
        <f t="shared" si="2"/>
        <v>1</v>
      </c>
    </row>
    <row r="31" spans="2:11" ht="12.75">
      <c r="B31" s="19">
        <v>41</v>
      </c>
      <c r="C31" s="20">
        <v>4</v>
      </c>
      <c r="D31" s="20">
        <v>4</v>
      </c>
      <c r="E31" s="20">
        <v>5</v>
      </c>
      <c r="F31" s="20">
        <v>0</v>
      </c>
      <c r="G31" s="21">
        <v>1</v>
      </c>
      <c r="I31" s="34">
        <f t="shared" si="0"/>
        <v>0.0375</v>
      </c>
      <c r="J31" s="34">
        <f t="shared" si="1"/>
        <v>0.0375</v>
      </c>
      <c r="K31" s="34">
        <f>fetest(C31,D31,E31,F31,G31)</f>
        <v>0.6</v>
      </c>
    </row>
    <row r="32" spans="2:11" ht="12.75">
      <c r="B32" s="19">
        <v>42</v>
      </c>
      <c r="C32" s="20">
        <v>1</v>
      </c>
      <c r="D32" s="20">
        <v>2</v>
      </c>
      <c r="E32" s="20">
        <v>4</v>
      </c>
      <c r="F32" s="20">
        <v>3</v>
      </c>
      <c r="G32" s="21">
        <v>3</v>
      </c>
      <c r="I32" s="34">
        <f t="shared" si="0"/>
        <v>0.7862</v>
      </c>
      <c r="J32" s="34">
        <f t="shared" si="1"/>
        <v>0.7841</v>
      </c>
      <c r="K32" s="34">
        <f t="shared" si="2"/>
        <v>0.8788</v>
      </c>
    </row>
    <row r="33" spans="2:11" ht="12.75">
      <c r="B33" s="19">
        <v>43</v>
      </c>
      <c r="C33" s="20">
        <v>3</v>
      </c>
      <c r="D33" s="20">
        <v>4</v>
      </c>
      <c r="E33" s="20">
        <v>0</v>
      </c>
      <c r="F33" s="20">
        <v>3</v>
      </c>
      <c r="G33" s="21">
        <v>5</v>
      </c>
      <c r="I33" s="34">
        <f t="shared" si="0"/>
        <v>0.0663</v>
      </c>
      <c r="J33" s="34">
        <f t="shared" si="1"/>
        <v>0.0221</v>
      </c>
      <c r="K33" s="34">
        <f t="shared" si="2"/>
        <v>0.0707</v>
      </c>
    </row>
    <row r="34" spans="2:11" ht="12.75">
      <c r="B34" s="19">
        <v>47</v>
      </c>
      <c r="C34" s="20">
        <v>3</v>
      </c>
      <c r="D34" s="20">
        <v>4</v>
      </c>
      <c r="E34" s="20">
        <v>5</v>
      </c>
      <c r="F34" s="20">
        <v>1</v>
      </c>
      <c r="G34" s="21">
        <v>3</v>
      </c>
      <c r="H34" s="6"/>
      <c r="I34" s="34">
        <f t="shared" si="0"/>
        <v>0.2203</v>
      </c>
      <c r="J34" s="34">
        <f t="shared" si="1"/>
        <v>0.2019</v>
      </c>
      <c r="K34" s="34">
        <f t="shared" si="2"/>
        <v>0.4895</v>
      </c>
    </row>
    <row r="35" spans="2:11" ht="12.75">
      <c r="B35" s="22">
        <v>58</v>
      </c>
      <c r="C35" s="23">
        <v>2</v>
      </c>
      <c r="D35" s="23">
        <v>3</v>
      </c>
      <c r="E35" s="23">
        <v>4</v>
      </c>
      <c r="F35" s="23">
        <v>1</v>
      </c>
      <c r="G35" s="24">
        <v>5</v>
      </c>
      <c r="H35" s="40"/>
      <c r="I35" s="35">
        <f t="shared" si="0"/>
        <v>0.2906</v>
      </c>
      <c r="J35" s="35">
        <f t="shared" si="1"/>
        <v>0.1927</v>
      </c>
      <c r="K35" s="35">
        <f t="shared" si="2"/>
        <v>0.3427</v>
      </c>
    </row>
    <row r="36" spans="1:12" ht="12.75">
      <c r="A36" s="6"/>
      <c r="B36" s="20"/>
      <c r="C36" s="20"/>
      <c r="D36" s="20"/>
      <c r="E36" s="20"/>
      <c r="F36" s="20"/>
      <c r="G36" s="20"/>
      <c r="H36" s="6"/>
      <c r="I36" s="29"/>
      <c r="J36" s="29"/>
      <c r="K36" s="29"/>
      <c r="L36" s="6"/>
    </row>
    <row r="37" spans="1:12" ht="12.75">
      <c r="A37" s="6"/>
      <c r="B37" s="20"/>
      <c r="C37" s="20"/>
      <c r="D37" s="20"/>
      <c r="E37" s="20"/>
      <c r="F37" s="20"/>
      <c r="G37" s="20"/>
      <c r="H37" s="6"/>
      <c r="I37" s="29"/>
      <c r="J37" s="29"/>
      <c r="K37" s="29"/>
      <c r="L37" s="6"/>
    </row>
    <row r="38" spans="1:12" ht="12.75">
      <c r="A38" s="6"/>
      <c r="B38" s="20"/>
      <c r="C38" s="20"/>
      <c r="D38" s="20"/>
      <c r="E38" s="20"/>
      <c r="F38" s="20"/>
      <c r="G38" s="20"/>
      <c r="H38" s="6"/>
      <c r="I38" s="29"/>
      <c r="J38" s="29"/>
      <c r="K38" s="29"/>
      <c r="L38" s="6"/>
    </row>
    <row r="39" spans="1:12" ht="12.75">
      <c r="A39" s="6"/>
      <c r="B39" s="20"/>
      <c r="C39" s="20"/>
      <c r="D39" s="20"/>
      <c r="E39" s="20"/>
      <c r="F39" s="20"/>
      <c r="G39" s="20"/>
      <c r="H39" s="6"/>
      <c r="I39" s="29"/>
      <c r="J39" s="29"/>
      <c r="K39" s="29"/>
      <c r="L39" s="6"/>
    </row>
    <row r="40" spans="1:12" ht="12.75">
      <c r="A40" s="6"/>
      <c r="B40" s="20"/>
      <c r="C40" s="20"/>
      <c r="D40" s="20"/>
      <c r="E40" s="20"/>
      <c r="F40" s="20"/>
      <c r="G40" s="20"/>
      <c r="H40" s="6"/>
      <c r="I40" s="29"/>
      <c r="J40" s="29"/>
      <c r="K40" s="29"/>
      <c r="L40" s="6"/>
    </row>
    <row r="41" spans="1:12" ht="12.75">
      <c r="A41" s="6"/>
      <c r="B41" s="20"/>
      <c r="C41" s="20"/>
      <c r="D41" s="20"/>
      <c r="E41" s="20"/>
      <c r="F41" s="20"/>
      <c r="G41" s="20"/>
      <c r="H41" s="6"/>
      <c r="I41" s="29"/>
      <c r="J41" s="29"/>
      <c r="K41" s="29"/>
      <c r="L41" s="6"/>
    </row>
    <row r="42" spans="1:12" ht="12.75">
      <c r="A42" s="6"/>
      <c r="B42" s="20"/>
      <c r="C42" s="20"/>
      <c r="D42" s="20"/>
      <c r="E42" s="20"/>
      <c r="F42" s="20"/>
      <c r="G42" s="20"/>
      <c r="H42" s="6"/>
      <c r="I42" s="29"/>
      <c r="J42" s="29"/>
      <c r="K42" s="29"/>
      <c r="L42" s="6"/>
    </row>
    <row r="43" spans="1:12" ht="12.75">
      <c r="A43" s="6"/>
      <c r="B43" s="20"/>
      <c r="C43" s="20"/>
      <c r="D43" s="20"/>
      <c r="E43" s="20"/>
      <c r="F43" s="20"/>
      <c r="G43" s="20"/>
      <c r="H43" s="6"/>
      <c r="I43" s="29"/>
      <c r="J43" s="29"/>
      <c r="K43" s="29"/>
      <c r="L43" s="6"/>
    </row>
    <row r="44" spans="1:12" ht="12.75">
      <c r="A44" s="6"/>
      <c r="B44" s="20"/>
      <c r="C44" s="20"/>
      <c r="D44" s="20"/>
      <c r="E44" s="20"/>
      <c r="F44" s="20"/>
      <c r="G44" s="20"/>
      <c r="H44" s="6"/>
      <c r="I44" s="29"/>
      <c r="J44" s="29"/>
      <c r="K44" s="29"/>
      <c r="L44" s="6"/>
    </row>
    <row r="45" spans="1:12" ht="12.75">
      <c r="A45" s="6"/>
      <c r="B45" s="20"/>
      <c r="C45" s="20"/>
      <c r="D45" s="20"/>
      <c r="E45" s="20"/>
      <c r="F45" s="20"/>
      <c r="G45" s="20"/>
      <c r="H45" s="6"/>
      <c r="I45" s="29"/>
      <c r="J45" s="29"/>
      <c r="K45" s="29"/>
      <c r="L45" s="6"/>
    </row>
    <row r="46" spans="1:12" ht="12.75">
      <c r="A46" s="6"/>
      <c r="B46" s="20"/>
      <c r="C46" s="20"/>
      <c r="D46" s="20"/>
      <c r="E46" s="20"/>
      <c r="F46" s="20"/>
      <c r="G46" s="20"/>
      <c r="H46" s="6"/>
      <c r="I46" s="20"/>
      <c r="J46" s="20"/>
      <c r="K46" s="20"/>
      <c r="L46" s="6"/>
    </row>
    <row r="47" spans="1:12" ht="12.75">
      <c r="A47" s="6"/>
      <c r="B47" s="20"/>
      <c r="C47" s="20"/>
      <c r="D47" s="20"/>
      <c r="E47" s="20"/>
      <c r="F47" s="20"/>
      <c r="G47" s="20"/>
      <c r="H47" s="6"/>
      <c r="I47" s="20"/>
      <c r="J47" s="20"/>
      <c r="K47" s="20"/>
      <c r="L47" s="6"/>
    </row>
  </sheetData>
  <sheetProtection/>
  <mergeCells count="20">
    <mergeCell ref="I4:I6"/>
    <mergeCell ref="J4:J6"/>
    <mergeCell ref="K4:K6"/>
    <mergeCell ref="I15:I17"/>
    <mergeCell ref="J15:J17"/>
    <mergeCell ref="K15:K17"/>
    <mergeCell ref="A13:D13"/>
    <mergeCell ref="E15:E17"/>
    <mergeCell ref="F15:F17"/>
    <mergeCell ref="G15:G17"/>
    <mergeCell ref="B15:B17"/>
    <mergeCell ref="C15:C17"/>
    <mergeCell ref="D15:D17"/>
    <mergeCell ref="G4:G6"/>
    <mergeCell ref="F4:F6"/>
    <mergeCell ref="E4:E6"/>
    <mergeCell ref="A2:C2"/>
    <mergeCell ref="D4:D6"/>
    <mergeCell ref="C4:C6"/>
    <mergeCell ref="B4:B6"/>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3"/>
  <dimension ref="B2:I12"/>
  <sheetViews>
    <sheetView zoomScale="75" zoomScaleNormal="75" zoomScalePageLayoutView="0" workbookViewId="0" topLeftCell="A1">
      <selection activeCell="E21" sqref="E21"/>
    </sheetView>
  </sheetViews>
  <sheetFormatPr defaultColWidth="9.140625" defaultRowHeight="12.75"/>
  <cols>
    <col min="1" max="1" width="9.140625" style="6" customWidth="1"/>
    <col min="7" max="7" width="14.8515625" style="0" customWidth="1"/>
    <col min="8" max="8" width="13.28125" style="0" customWidth="1"/>
    <col min="9" max="9" width="15.140625" style="0" customWidth="1"/>
  </cols>
  <sheetData>
    <row r="1" ht="13.5" thickBot="1"/>
    <row r="2" spans="2:4" ht="12.75">
      <c r="B2" s="4" t="s">
        <v>44</v>
      </c>
      <c r="C2" s="41">
        <v>15</v>
      </c>
      <c r="D2" s="6"/>
    </row>
    <row r="3" spans="2:8" ht="12.75">
      <c r="B3" s="5" t="s">
        <v>6</v>
      </c>
      <c r="C3" s="42">
        <v>0.4</v>
      </c>
      <c r="D3" s="6"/>
      <c r="H3" s="2" t="s">
        <v>54</v>
      </c>
    </row>
    <row r="4" spans="2:9" ht="13.5" thickBot="1">
      <c r="B4" s="7" t="s">
        <v>48</v>
      </c>
      <c r="C4" s="43">
        <v>0.05</v>
      </c>
      <c r="D4" s="6"/>
      <c r="G4" s="47" t="s">
        <v>53</v>
      </c>
      <c r="H4" s="47"/>
      <c r="I4" s="47"/>
    </row>
    <row r="5" spans="2:9" ht="13.5" customHeight="1">
      <c r="B5" s="6"/>
      <c r="C5" s="6"/>
      <c r="D5" s="6"/>
      <c r="G5" s="44" t="s">
        <v>9</v>
      </c>
      <c r="H5" s="44" t="s">
        <v>10</v>
      </c>
      <c r="I5" s="44" t="s">
        <v>5</v>
      </c>
    </row>
    <row r="6" spans="2:9" ht="12.75">
      <c r="B6" s="6"/>
      <c r="C6" s="6"/>
      <c r="D6" s="6"/>
      <c r="G6" s="44"/>
      <c r="H6" s="44"/>
      <c r="I6" s="44"/>
    </row>
    <row r="7" spans="4:9" ht="12.75">
      <c r="D7" s="39" t="s">
        <v>45</v>
      </c>
      <c r="E7" s="39" t="s">
        <v>8</v>
      </c>
      <c r="F7" s="39" t="s">
        <v>7</v>
      </c>
      <c r="G7" s="44"/>
      <c r="H7" s="44"/>
      <c r="I7" s="44"/>
    </row>
    <row r="8" spans="3:9" ht="12.75">
      <c r="C8" t="s">
        <v>59</v>
      </c>
      <c r="D8" s="37">
        <v>0</v>
      </c>
      <c r="E8" s="37">
        <f>C$3*D8</f>
        <v>0</v>
      </c>
      <c r="F8" s="37">
        <f>$C$3-E8</f>
        <v>0.4</v>
      </c>
      <c r="G8" s="36" t="str">
        <f>lohpower($F8,$E8,$C$2,$C$4,"muts")</f>
        <v>0.02 (0.05)</v>
      </c>
      <c r="H8" s="36" t="str">
        <f>lohpower($F8,$E8,$C$2,$C$4,"loci")</f>
        <v>0.03 (0.05)</v>
      </c>
      <c r="I8" s="36" t="str">
        <f>lohpower($F8,$E8,$C$2,$C$4,"fisher")</f>
        <v>0.02 (0.05)</v>
      </c>
    </row>
    <row r="9" spans="4:9" ht="12.75">
      <c r="D9" s="37">
        <v>0.2</v>
      </c>
      <c r="E9" s="37">
        <f>C$3*D9</f>
        <v>0.08</v>
      </c>
      <c r="F9" s="37">
        <f>$C$3-E9</f>
        <v>0.32</v>
      </c>
      <c r="G9" s="37" t="str">
        <f>lohpower($F9,$E9,$C$2,$C$4,"muts")</f>
        <v>0.12 (0.20)</v>
      </c>
      <c r="H9" s="37" t="str">
        <f>lohpower($F9,$E9,$C$2,$C$4,"loci")</f>
        <v>0.14 (0.20)</v>
      </c>
      <c r="I9" s="37" t="str">
        <f>lohpower($F9,$E9,$C$2,$C$4,"fisher")</f>
        <v>0.05 (0.11)</v>
      </c>
    </row>
    <row r="10" spans="4:9" ht="12.75">
      <c r="D10" s="37">
        <v>0.4</v>
      </c>
      <c r="E10" s="37">
        <f>C$3*D10</f>
        <v>0.16</v>
      </c>
      <c r="F10" s="37">
        <f>$C$3-E10</f>
        <v>0.24</v>
      </c>
      <c r="G10" s="37" t="str">
        <f>lohpower($F10,$E10,$C$2,$C$4,"muts")</f>
        <v>0.38 (0.47)</v>
      </c>
      <c r="H10" s="37" t="str">
        <f>lohpower($F10,$E10,$C$2,$C$4,"loci")</f>
        <v>0.39 (0.46)</v>
      </c>
      <c r="I10" s="37" t="str">
        <f>lohpower($F10,$E10,$C$2,$C$4,"fisher")</f>
        <v>0.15 (0.23)</v>
      </c>
    </row>
    <row r="11" spans="4:9" ht="12.75">
      <c r="D11" s="37">
        <v>0.6</v>
      </c>
      <c r="E11" s="37">
        <f>C$3*D11</f>
        <v>0.24</v>
      </c>
      <c r="F11" s="37">
        <f>$C$3-E11</f>
        <v>0.16</v>
      </c>
      <c r="G11" s="37" t="str">
        <f>lohpower($F11,$E11,$C$2,$C$4,"muts")</f>
        <v>0.73 (0.78)</v>
      </c>
      <c r="H11" s="37" t="str">
        <f>lohpower($F11,$E11,$C$2,$C$4,"loci")</f>
        <v>0.72 (0.77)</v>
      </c>
      <c r="I11" s="37" t="str">
        <f>lohpower($F11,$E11,$C$2,$C$4,"fisher")</f>
        <v>0.39 (0.47)</v>
      </c>
    </row>
    <row r="12" spans="4:9" ht="12.75">
      <c r="D12" s="38">
        <v>0.8</v>
      </c>
      <c r="E12" s="38">
        <f>C$3*D12</f>
        <v>0.32</v>
      </c>
      <c r="F12" s="38">
        <f>$C$3-E12</f>
        <v>0.08</v>
      </c>
      <c r="G12" s="38" t="str">
        <f>lohpower($F12,$E12,$C$2,$C$4,"muts")</f>
        <v>0.95 (0.96)</v>
      </c>
      <c r="H12" s="38" t="str">
        <f>lohpower($F12,$E12,$C$2,$C$4,"loci")</f>
        <v>0.95 (0.96)</v>
      </c>
      <c r="I12" s="38" t="str">
        <f>lohpower($F12,$E12,$C$2,$C$4,"fisher")</f>
        <v>0.78 (0.82)</v>
      </c>
    </row>
  </sheetData>
  <sheetProtection/>
  <mergeCells count="4">
    <mergeCell ref="G5:G7"/>
    <mergeCell ref="H5:H7"/>
    <mergeCell ref="I5:I7"/>
    <mergeCell ref="G4:I4"/>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2010-07-02T15:00:27Z</dcterms:created>
  <dcterms:modified xsi:type="dcterms:W3CDTF">2010-07-02T15:01:57Z</dcterms:modified>
  <cp:category/>
  <cp:version/>
  <cp:contentType/>
  <cp:contentStatus/>
</cp:coreProperties>
</file>